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8"/>
  </bookViews>
  <sheets>
    <sheet name="1." sheetId="1" r:id="rId1"/>
    <sheet name="D1" sheetId="11" r:id="rId2"/>
    <sheet name="2." sheetId="5" r:id="rId3"/>
    <sheet name="D2" sheetId="19" r:id="rId4"/>
    <sheet name="3." sheetId="10" r:id="rId5"/>
    <sheet name="D3" sheetId="24" r:id="rId6"/>
  </sheets>
  <definedNames>
    <definedName name="_xlnm.Print_Area" localSheetId="0">'1.'!$A$1:$H$11</definedName>
  </definedNames>
  <calcPr calcId="162913"/>
</workbook>
</file>

<file path=xl/calcChain.xml><?xml version="1.0" encoding="utf-8"?>
<calcChain xmlns="http://schemas.openxmlformats.org/spreadsheetml/2006/main">
  <c r="C2" i="10" l="1"/>
  <c r="C17" i="10"/>
  <c r="C16" i="10"/>
  <c r="C15" i="10"/>
  <c r="C14" i="10"/>
  <c r="C13" i="10"/>
  <c r="C12" i="10"/>
  <c r="C11" i="10"/>
  <c r="C10" i="10"/>
  <c r="C9" i="10"/>
  <c r="C7" i="10"/>
  <c r="C8" i="10"/>
  <c r="C6" i="10"/>
  <c r="C4" i="10"/>
  <c r="C5" i="10"/>
  <c r="C3" i="10"/>
  <c r="F3" i="10"/>
  <c r="G3" i="10"/>
  <c r="F4" i="10" s="1"/>
  <c r="G4" i="10"/>
  <c r="F5" i="10" s="1"/>
  <c r="G5" i="10"/>
  <c r="F6" i="10" s="1"/>
  <c r="G6" i="10"/>
  <c r="G2" i="10"/>
  <c r="F8" i="5"/>
  <c r="G8" i="5"/>
  <c r="F7" i="5"/>
  <c r="F6" i="5"/>
  <c r="F4" i="5"/>
  <c r="F5" i="5"/>
  <c r="F3" i="5"/>
  <c r="G7" i="5"/>
  <c r="G6" i="5"/>
  <c r="G4" i="5"/>
  <c r="G5" i="5"/>
  <c r="G3" i="5"/>
  <c r="G2" i="5"/>
  <c r="F2" i="5"/>
  <c r="D2" i="10" l="1"/>
  <c r="D14" i="10"/>
  <c r="D10" i="10"/>
  <c r="D6" i="10"/>
  <c r="D17" i="10"/>
  <c r="D13" i="10"/>
  <c r="D9" i="10"/>
  <c r="D4" i="10"/>
  <c r="D16" i="10"/>
  <c r="D12" i="10"/>
  <c r="D7" i="10"/>
  <c r="D5" i="10"/>
  <c r="D15" i="10"/>
  <c r="D11" i="10"/>
  <c r="D8" i="10"/>
  <c r="D3" i="10"/>
  <c r="C8" i="1"/>
  <c r="D8" i="1"/>
  <c r="G8" i="1" s="1"/>
  <c r="H8" i="1" s="1"/>
  <c r="E8" i="1"/>
  <c r="E11" i="1" s="1"/>
  <c r="F8" i="1"/>
  <c r="F11" i="1" s="1"/>
  <c r="B8" i="1"/>
  <c r="B11" i="1" s="1"/>
  <c r="C11" i="1"/>
  <c r="D11" i="1"/>
  <c r="G7" i="1"/>
  <c r="H7" i="1" s="1"/>
  <c r="G5" i="1"/>
  <c r="H5" i="1" s="1"/>
  <c r="G9" i="1"/>
  <c r="H9" i="1" s="1"/>
  <c r="G10" i="1"/>
  <c r="H10" i="1" s="1"/>
  <c r="G6" i="1"/>
  <c r="H6" i="1" s="1"/>
  <c r="G2" i="1"/>
</calcChain>
</file>

<file path=xl/sharedStrings.xml><?xml version="1.0" encoding="utf-8"?>
<sst xmlns="http://schemas.openxmlformats.org/spreadsheetml/2006/main" count="72" uniqueCount="66">
  <si>
    <t>1. feladat</t>
  </si>
  <si>
    <t>2. feladat</t>
  </si>
  <si>
    <t>3. feladat</t>
  </si>
  <si>
    <t>4. feladat</t>
  </si>
  <si>
    <t>5. feladat</t>
  </si>
  <si>
    <t>Összesen</t>
  </si>
  <si>
    <t>Megszerezhető pontszám</t>
  </si>
  <si>
    <t>Név</t>
  </si>
  <si>
    <t>Érdemjegy</t>
  </si>
  <si>
    <t>Fa Béla</t>
  </si>
  <si>
    <t>Jakab Edit</t>
  </si>
  <si>
    <t>Kiss Elek</t>
  </si>
  <si>
    <t>Sas Ármin</t>
  </si>
  <si>
    <t>Tóth Elvira</t>
  </si>
  <si>
    <t>Átlag</t>
  </si>
  <si>
    <t>Betegség</t>
  </si>
  <si>
    <t>Tatai Ákos</t>
  </si>
  <si>
    <t>lépfene</t>
  </si>
  <si>
    <t>kér</t>
  </si>
  <si>
    <t>Belvíz Kinga</t>
  </si>
  <si>
    <t>vándorvese</t>
  </si>
  <si>
    <t>Hanta Pál</t>
  </si>
  <si>
    <t>vízrekedés</t>
  </si>
  <si>
    <t>nem kér</t>
  </si>
  <si>
    <t>Habarcs Oszkár</t>
  </si>
  <si>
    <t>fandliiszony</t>
  </si>
  <si>
    <t>Gong Olga</t>
  </si>
  <si>
    <t>szemellenzisz</t>
  </si>
  <si>
    <t>Tang Orsolya</t>
  </si>
  <si>
    <t>ostobitisz</t>
  </si>
  <si>
    <t>Napi ár:</t>
  </si>
  <si>
    <t>Egyágyas felár:</t>
  </si>
  <si>
    <t>maximum:</t>
  </si>
  <si>
    <t>Hegedűs O.</t>
  </si>
  <si>
    <t>elégtelen</t>
  </si>
  <si>
    <t>Sas M.</t>
  </si>
  <si>
    <t>elégséges</t>
  </si>
  <si>
    <t>Pék L.</t>
  </si>
  <si>
    <t>közepes</t>
  </si>
  <si>
    <t>Jánosi L.</t>
  </si>
  <si>
    <t>jó</t>
  </si>
  <si>
    <t>Horváth E.</t>
  </si>
  <si>
    <t>jeles</t>
  </si>
  <si>
    <t>Kovács J.</t>
  </si>
  <si>
    <t>Okos T.</t>
  </si>
  <si>
    <t>Váradi L.</t>
  </si>
  <si>
    <t>Mező Á.</t>
  </si>
  <si>
    <t>Lékai A.</t>
  </si>
  <si>
    <t>Kovács G.</t>
  </si>
  <si>
    <t>Pap E.</t>
  </si>
  <si>
    <t>Gáspár S.</t>
  </si>
  <si>
    <t>Lantos B.</t>
  </si>
  <si>
    <t>Tóth Z.</t>
  </si>
  <si>
    <t>Opál Gy.</t>
  </si>
  <si>
    <t>Havasi Boglárka</t>
  </si>
  <si>
    <t>Kezelés
kezdete</t>
  </si>
  <si>
    <t>Kezelés
vége</t>
  </si>
  <si>
    <t>Külön
szoba</t>
  </si>
  <si>
    <t>Napok száma</t>
  </si>
  <si>
    <t>Feles Elek</t>
  </si>
  <si>
    <t>szómenés</t>
  </si>
  <si>
    <t>Fizeten-
dő</t>
  </si>
  <si>
    <t>név</t>
  </si>
  <si>
    <t>pontszám</t>
  </si>
  <si>
    <t>százalék</t>
  </si>
  <si>
    <t>osztályzat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</si>
</sst>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Ft&quot;;[Red]\-#,##0\ &quot;Ft&quot;"/>
    <numFmt numFmtId="164" formatCode="[$-F800]dddd\,\ mmmm\ dd\,\ yyyy"/>
    <numFmt numFmtId="165" formatCode="#,##0\ &quot;Ft&quot;"/>
    <numFmt numFmtId="166" formatCode="0&quot; nap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2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6" fontId="2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9" fontId="2" fillId="0" borderId="1" xfId="1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applyFont="1" applyAlignment="1"/>
    <xf numFmtId="166" fontId="7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Feladat megoldás értékelése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össz pont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'1.'!$A$5:$A$10</c:f>
              <c:strCache>
                <c:ptCount val="6"/>
                <c:pt idx="0">
                  <c:v>Kiss Elek</c:v>
                </c:pt>
                <c:pt idx="1">
                  <c:v>Fa Béla</c:v>
                </c:pt>
                <c:pt idx="2">
                  <c:v>Jakab Edit</c:v>
                </c:pt>
                <c:pt idx="3">
                  <c:v>Havasi Boglárka</c:v>
                </c:pt>
                <c:pt idx="4">
                  <c:v>Sas Ármin</c:v>
                </c:pt>
                <c:pt idx="5">
                  <c:v>Tóth Elvira</c:v>
                </c:pt>
              </c:strCache>
            </c:strRef>
          </c:cat>
          <c:val>
            <c:numRef>
              <c:f>'1.'!$G$5:$G$10</c:f>
              <c:numCache>
                <c:formatCode>General</c:formatCode>
                <c:ptCount val="6"/>
                <c:pt idx="0">
                  <c:v>24</c:v>
                </c:pt>
                <c:pt idx="1">
                  <c:v>21</c:v>
                </c:pt>
                <c:pt idx="2">
                  <c:v>17</c:v>
                </c:pt>
                <c:pt idx="3">
                  <c:v>22</c:v>
                </c:pt>
                <c:pt idx="4">
                  <c:v>16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4-4F61-BDFB-B6A6BE014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03808"/>
        <c:axId val="101781504"/>
      </c:barChart>
      <c:catAx>
        <c:axId val="97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név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781504"/>
        <c:crosses val="autoZero"/>
        <c:auto val="1"/>
        <c:lblAlgn val="ctr"/>
        <c:lblOffset val="100"/>
        <c:noMultiLvlLbl val="0"/>
      </c:catAx>
      <c:valAx>
        <c:axId val="10178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pont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770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Kórházi kezelési díja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fizetendő összeg</c:v>
          </c:tx>
          <c:cat>
            <c:strRef>
              <c:f>'2.'!$A$2:$A$8</c:f>
              <c:strCache>
                <c:ptCount val="7"/>
                <c:pt idx="0">
                  <c:v>Tatai Ákos</c:v>
                </c:pt>
                <c:pt idx="1">
                  <c:v>Tang Orsolya</c:v>
                </c:pt>
                <c:pt idx="2">
                  <c:v>Habarcs Oszkár</c:v>
                </c:pt>
                <c:pt idx="3">
                  <c:v>Gong Olga</c:v>
                </c:pt>
                <c:pt idx="4">
                  <c:v>Hanta Pál</c:v>
                </c:pt>
                <c:pt idx="5">
                  <c:v>Belvíz Kinga</c:v>
                </c:pt>
                <c:pt idx="6">
                  <c:v>Feles Elek</c:v>
                </c:pt>
              </c:strCache>
            </c:strRef>
          </c:cat>
          <c:val>
            <c:numRef>
              <c:f>'2.'!$F$2:$F$8</c:f>
              <c:numCache>
                <c:formatCode>#\ ##0\ "Ft"</c:formatCode>
                <c:ptCount val="7"/>
                <c:pt idx="0">
                  <c:v>0</c:v>
                </c:pt>
                <c:pt idx="1">
                  <c:v>12500</c:v>
                </c:pt>
                <c:pt idx="2">
                  <c:v>17500</c:v>
                </c:pt>
                <c:pt idx="3">
                  <c:v>18750</c:v>
                </c:pt>
                <c:pt idx="4">
                  <c:v>20000</c:v>
                </c:pt>
                <c:pt idx="5">
                  <c:v>28125</c:v>
                </c:pt>
                <c:pt idx="6">
                  <c:v>471875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2-400C-ACEE-A2B6BB91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6736"/>
        <c:axId val="107318272"/>
      </c:lineChart>
      <c:catAx>
        <c:axId val="10731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318272"/>
        <c:crosses val="autoZero"/>
        <c:auto val="1"/>
        <c:lblAlgn val="ctr"/>
        <c:lblOffset val="100"/>
        <c:noMultiLvlLbl val="0"/>
      </c:catAx>
      <c:valAx>
        <c:axId val="107318272"/>
        <c:scaling>
          <c:orientation val="minMax"/>
        </c:scaling>
        <c:delete val="0"/>
        <c:axPos val="l"/>
        <c:majorGridlines/>
        <c:numFmt formatCode="#\ ##0\ &quot;Ft&quot;" sourceLinked="1"/>
        <c:majorTickMark val="out"/>
        <c:minorTickMark val="none"/>
        <c:tickLblPos val="nextTo"/>
        <c:crossAx val="10731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Elért eredmény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'3.'!$B$1</c:f>
              <c:strCache>
                <c:ptCount val="1"/>
                <c:pt idx="0">
                  <c:v>pontszám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'3.'!$A$2:$A$17</c:f>
              <c:strCache>
                <c:ptCount val="16"/>
                <c:pt idx="0">
                  <c:v>Sas M.</c:v>
                </c:pt>
                <c:pt idx="1">
                  <c:v>Hegedűs O.</c:v>
                </c:pt>
                <c:pt idx="2">
                  <c:v>Tóth Z.</c:v>
                </c:pt>
                <c:pt idx="3">
                  <c:v>Opál Gy.</c:v>
                </c:pt>
                <c:pt idx="4">
                  <c:v>Lantos B.</c:v>
                </c:pt>
                <c:pt idx="5">
                  <c:v>Pap E.</c:v>
                </c:pt>
                <c:pt idx="6">
                  <c:v>Gáspár S.</c:v>
                </c:pt>
                <c:pt idx="7">
                  <c:v>Kovács G.</c:v>
                </c:pt>
                <c:pt idx="8">
                  <c:v>Lékai A.</c:v>
                </c:pt>
                <c:pt idx="9">
                  <c:v>Mező Á.</c:v>
                </c:pt>
                <c:pt idx="10">
                  <c:v>Váradi L.</c:v>
                </c:pt>
                <c:pt idx="11">
                  <c:v>Okos T.</c:v>
                </c:pt>
                <c:pt idx="12">
                  <c:v>Kovács J.</c:v>
                </c:pt>
                <c:pt idx="13">
                  <c:v>Horváth E.</c:v>
                </c:pt>
                <c:pt idx="14">
                  <c:v>Jánosi L.</c:v>
                </c:pt>
                <c:pt idx="15">
                  <c:v>Pék L.</c:v>
                </c:pt>
              </c:strCache>
            </c:strRef>
          </c:cat>
          <c:val>
            <c:numRef>
              <c:f>'3.'!$B$2:$B$17</c:f>
              <c:numCache>
                <c:formatCode>General</c:formatCode>
                <c:ptCount val="16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86</c:v>
                </c:pt>
                <c:pt idx="4">
                  <c:v>93</c:v>
                </c:pt>
                <c:pt idx="5">
                  <c:v>101</c:v>
                </c:pt>
                <c:pt idx="6">
                  <c:v>101</c:v>
                </c:pt>
                <c:pt idx="7">
                  <c:v>102</c:v>
                </c:pt>
                <c:pt idx="8">
                  <c:v>103</c:v>
                </c:pt>
                <c:pt idx="9">
                  <c:v>113</c:v>
                </c:pt>
                <c:pt idx="10">
                  <c:v>115</c:v>
                </c:pt>
                <c:pt idx="11">
                  <c:v>117</c:v>
                </c:pt>
                <c:pt idx="12">
                  <c:v>118</c:v>
                </c:pt>
                <c:pt idx="13">
                  <c:v>119</c:v>
                </c:pt>
                <c:pt idx="14">
                  <c:v>123</c:v>
                </c:pt>
                <c:pt idx="1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A-4DBC-9151-1E33C7F0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8189568"/>
        <c:axId val="108191104"/>
        <c:axId val="0"/>
      </c:bar3DChart>
      <c:catAx>
        <c:axId val="10818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191104"/>
        <c:crosses val="autoZero"/>
        <c:auto val="1"/>
        <c:lblAlgn val="ctr"/>
        <c:lblOffset val="100"/>
        <c:noMultiLvlLbl val="0"/>
      </c:catAx>
      <c:valAx>
        <c:axId val="10819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189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horizontalDpi="300" verticalDpi="4294967293" r:id="rId1"/>
  <headerFooter>
    <oddHeader>&amp;LSaját név</oddHeader>
    <oddFooter>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horizontalDpi="300" verticalDpi="4294967293" r:id="rId1"/>
  <headerFooter>
    <oddHeader>&amp;L&amp;T&amp;R&amp;D</oddHeader>
    <oddFooter>&amp;RSaját név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439" cy="608827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0439" cy="608827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18" sqref="B18"/>
    </sheetView>
  </sheetViews>
  <sheetFormatPr defaultColWidth="12.28515625" defaultRowHeight="15.75" x14ac:dyDescent="0.25"/>
  <cols>
    <col min="1" max="1" width="18.140625" style="2" customWidth="1"/>
    <col min="2" max="6" width="9.85546875" style="2" bestFit="1" customWidth="1"/>
    <col min="7" max="7" width="10.28515625" style="2" bestFit="1" customWidth="1"/>
    <col min="8" max="8" width="11.28515625" style="2" bestFit="1" customWidth="1"/>
    <col min="9" max="16384" width="12.28515625" style="2"/>
  </cols>
  <sheetData>
    <row r="1" spans="1:8" x14ac:dyDescent="0.25">
      <c r="A1" s="4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1"/>
    </row>
    <row r="2" spans="1:8" ht="31.5" x14ac:dyDescent="0.25">
      <c r="A2" s="6" t="s">
        <v>6</v>
      </c>
      <c r="B2" s="11">
        <v>2</v>
      </c>
      <c r="C2" s="11">
        <v>8</v>
      </c>
      <c r="D2" s="11">
        <v>5</v>
      </c>
      <c r="E2" s="11">
        <v>5</v>
      </c>
      <c r="F2" s="11">
        <v>5</v>
      </c>
      <c r="G2" s="11">
        <f>SUM(B2:F2)</f>
        <v>25</v>
      </c>
      <c r="H2" s="3"/>
    </row>
    <row r="3" spans="1:8" x14ac:dyDescent="0.25">
      <c r="A3" s="7"/>
      <c r="B3" s="8"/>
      <c r="C3" s="8"/>
      <c r="D3" s="8"/>
      <c r="E3" s="8"/>
      <c r="F3" s="8"/>
      <c r="G3" s="9"/>
      <c r="H3" s="10"/>
    </row>
    <row r="4" spans="1:8" x14ac:dyDescent="0.25">
      <c r="A4" s="17" t="s">
        <v>7</v>
      </c>
      <c r="B4" s="18"/>
      <c r="C4" s="18"/>
      <c r="D4" s="18"/>
      <c r="E4" s="18"/>
      <c r="F4" s="18"/>
      <c r="G4" s="19"/>
      <c r="H4" s="20" t="s">
        <v>8</v>
      </c>
    </row>
    <row r="5" spans="1:8" x14ac:dyDescent="0.25">
      <c r="A5" s="17" t="s">
        <v>11</v>
      </c>
      <c r="B5" s="18">
        <v>2</v>
      </c>
      <c r="C5" s="18">
        <v>7</v>
      </c>
      <c r="D5" s="18">
        <v>5</v>
      </c>
      <c r="E5" s="18">
        <v>5</v>
      </c>
      <c r="F5" s="18">
        <v>5</v>
      </c>
      <c r="G5" s="18">
        <f t="shared" ref="G5:G10" si="0">SUM(B5:F5)</f>
        <v>24</v>
      </c>
      <c r="H5" s="21" t="str">
        <f t="shared" ref="H5:H10" si="1">IF(G5&gt;22,"jeles",IF(G5&gt;18,"jó",IF(G5&gt;14,"közepes",IF(G5&gt;10,"elégséges","elégtelen"))))</f>
        <v>jeles</v>
      </c>
    </row>
    <row r="6" spans="1:8" x14ac:dyDescent="0.25">
      <c r="A6" s="17" t="s">
        <v>9</v>
      </c>
      <c r="B6" s="18">
        <v>1</v>
      </c>
      <c r="C6" s="18">
        <v>7</v>
      </c>
      <c r="D6" s="18">
        <v>5</v>
      </c>
      <c r="E6" s="18">
        <v>4</v>
      </c>
      <c r="F6" s="18">
        <v>4</v>
      </c>
      <c r="G6" s="18">
        <f t="shared" si="0"/>
        <v>21</v>
      </c>
      <c r="H6" s="21" t="str">
        <f t="shared" si="1"/>
        <v>jó</v>
      </c>
    </row>
    <row r="7" spans="1:8" x14ac:dyDescent="0.25">
      <c r="A7" s="17" t="s">
        <v>10</v>
      </c>
      <c r="B7" s="18">
        <v>2</v>
      </c>
      <c r="C7" s="18">
        <v>5</v>
      </c>
      <c r="D7" s="18">
        <v>5</v>
      </c>
      <c r="E7" s="18">
        <v>5</v>
      </c>
      <c r="F7" s="18">
        <v>0</v>
      </c>
      <c r="G7" s="18">
        <f t="shared" si="0"/>
        <v>17</v>
      </c>
      <c r="H7" s="21" t="str">
        <f t="shared" si="1"/>
        <v>közepes</v>
      </c>
    </row>
    <row r="8" spans="1:8" x14ac:dyDescent="0.25">
      <c r="A8" s="17" t="s">
        <v>54</v>
      </c>
      <c r="B8" s="18">
        <f>B10+2</f>
        <v>2</v>
      </c>
      <c r="C8" s="18">
        <f t="shared" ref="C8:F8" si="2">C10+2</f>
        <v>6</v>
      </c>
      <c r="D8" s="18">
        <f t="shared" si="2"/>
        <v>6</v>
      </c>
      <c r="E8" s="18">
        <f t="shared" si="2"/>
        <v>4</v>
      </c>
      <c r="F8" s="18">
        <f t="shared" si="2"/>
        <v>4</v>
      </c>
      <c r="G8" s="18">
        <f t="shared" si="0"/>
        <v>22</v>
      </c>
      <c r="H8" s="21" t="str">
        <f t="shared" si="1"/>
        <v>jó</v>
      </c>
    </row>
    <row r="9" spans="1:8" x14ac:dyDescent="0.25">
      <c r="A9" s="17" t="s">
        <v>12</v>
      </c>
      <c r="B9" s="18">
        <v>0</v>
      </c>
      <c r="C9" s="18">
        <v>5</v>
      </c>
      <c r="D9" s="18">
        <v>1</v>
      </c>
      <c r="E9" s="18">
        <v>5</v>
      </c>
      <c r="F9" s="18">
        <v>5</v>
      </c>
      <c r="G9" s="18">
        <f t="shared" si="0"/>
        <v>16</v>
      </c>
      <c r="H9" s="21" t="str">
        <f t="shared" si="1"/>
        <v>közepes</v>
      </c>
    </row>
    <row r="10" spans="1:8" ht="16.5" thickBot="1" x14ac:dyDescent="0.3">
      <c r="A10" s="22" t="s">
        <v>13</v>
      </c>
      <c r="B10" s="23">
        <v>0</v>
      </c>
      <c r="C10" s="23">
        <v>4</v>
      </c>
      <c r="D10" s="23">
        <v>4</v>
      </c>
      <c r="E10" s="23">
        <v>2</v>
      </c>
      <c r="F10" s="23">
        <v>2</v>
      </c>
      <c r="G10" s="18">
        <f t="shared" si="0"/>
        <v>12</v>
      </c>
      <c r="H10" s="21" t="str">
        <f t="shared" si="1"/>
        <v>elégséges</v>
      </c>
    </row>
    <row r="11" spans="1:8" ht="16.5" thickTop="1" x14ac:dyDescent="0.25">
      <c r="A11" s="24" t="s">
        <v>14</v>
      </c>
      <c r="B11" s="25">
        <f>AVERAGE(B5:B10)</f>
        <v>1.1666666666666667</v>
      </c>
      <c r="C11" s="25">
        <f t="shared" ref="C11:F11" si="3">AVERAGE(C5:C10)</f>
        <v>5.666666666666667</v>
      </c>
      <c r="D11" s="25">
        <f t="shared" si="3"/>
        <v>4.333333333333333</v>
      </c>
      <c r="E11" s="25">
        <f t="shared" si="3"/>
        <v>4.166666666666667</v>
      </c>
      <c r="F11" s="25">
        <f t="shared" si="3"/>
        <v>3.3333333333333335</v>
      </c>
      <c r="G11" s="26"/>
      <c r="H11" s="26"/>
    </row>
  </sheetData>
  <sortState ref="A5:H9">
    <sortCondition descending="1" ref="G5:G9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  <headerFooter>
    <oddHeader>&amp;CSaját név</oddHeader>
    <oddFooter>&amp;L&amp;D&amp;R&amp;T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2" sqref="F2"/>
    </sheetView>
  </sheetViews>
  <sheetFormatPr defaultRowHeight="15.75" x14ac:dyDescent="0.25"/>
  <cols>
    <col min="1" max="1" width="15.28515625" style="37" bestFit="1" customWidth="1"/>
    <col min="2" max="2" width="12.140625" style="37" bestFit="1" customWidth="1"/>
    <col min="3" max="3" width="18.85546875" style="37" customWidth="1"/>
    <col min="4" max="4" width="17.85546875" style="37" bestFit="1" customWidth="1"/>
    <col min="5" max="5" width="12.5703125" style="37" bestFit="1" customWidth="1"/>
    <col min="6" max="6" width="11.42578125" style="37" customWidth="1"/>
    <col min="7" max="16384" width="9.140625" style="37"/>
  </cols>
  <sheetData>
    <row r="1" spans="1:7" ht="31.5" x14ac:dyDescent="0.25">
      <c r="A1" s="13" t="s">
        <v>7</v>
      </c>
      <c r="B1" s="13" t="s">
        <v>15</v>
      </c>
      <c r="C1" s="4" t="s">
        <v>55</v>
      </c>
      <c r="D1" s="4" t="s">
        <v>56</v>
      </c>
      <c r="E1" s="4" t="s">
        <v>57</v>
      </c>
      <c r="F1" s="4" t="s">
        <v>61</v>
      </c>
      <c r="G1" s="36" t="s">
        <v>58</v>
      </c>
    </row>
    <row r="2" spans="1:7" x14ac:dyDescent="0.25">
      <c r="A2" s="27" t="s">
        <v>16</v>
      </c>
      <c r="B2" s="28" t="s">
        <v>17</v>
      </c>
      <c r="C2" s="29">
        <v>41856</v>
      </c>
      <c r="D2" s="29">
        <v>41856</v>
      </c>
      <c r="E2" s="30" t="s">
        <v>18</v>
      </c>
      <c r="F2" s="39">
        <f t="shared" ref="F2:F8" si="0">IF(E2="kér",(D2-C2)*$D$10*(1+$D$11),(D2-C2)*$D$10)</f>
        <v>0</v>
      </c>
      <c r="G2" s="38">
        <f t="shared" ref="G2:G8" si="1">D2-C2</f>
        <v>0</v>
      </c>
    </row>
    <row r="3" spans="1:7" x14ac:dyDescent="0.25">
      <c r="A3" s="27" t="s">
        <v>28</v>
      </c>
      <c r="B3" s="28" t="s">
        <v>29</v>
      </c>
      <c r="C3" s="29">
        <v>41776</v>
      </c>
      <c r="D3" s="29">
        <v>41781</v>
      </c>
      <c r="E3" s="30" t="s">
        <v>23</v>
      </c>
      <c r="F3" s="39">
        <f t="shared" si="0"/>
        <v>12500</v>
      </c>
      <c r="G3" s="38">
        <f t="shared" si="1"/>
        <v>5</v>
      </c>
    </row>
    <row r="4" spans="1:7" x14ac:dyDescent="0.25">
      <c r="A4" s="27" t="s">
        <v>24</v>
      </c>
      <c r="B4" s="28" t="s">
        <v>25</v>
      </c>
      <c r="C4" s="29">
        <v>41662</v>
      </c>
      <c r="D4" s="29">
        <v>41669</v>
      </c>
      <c r="E4" s="30" t="s">
        <v>23</v>
      </c>
      <c r="F4" s="39">
        <f t="shared" si="0"/>
        <v>17500</v>
      </c>
      <c r="G4" s="38">
        <f t="shared" si="1"/>
        <v>7</v>
      </c>
    </row>
    <row r="5" spans="1:7" x14ac:dyDescent="0.25">
      <c r="A5" s="27" t="s">
        <v>26</v>
      </c>
      <c r="B5" s="28" t="s">
        <v>27</v>
      </c>
      <c r="C5" s="29">
        <v>41719</v>
      </c>
      <c r="D5" s="29">
        <v>41725</v>
      </c>
      <c r="E5" s="30" t="s">
        <v>18</v>
      </c>
      <c r="F5" s="39">
        <f t="shared" si="0"/>
        <v>18750</v>
      </c>
      <c r="G5" s="38">
        <f t="shared" si="1"/>
        <v>6</v>
      </c>
    </row>
    <row r="6" spans="1:7" x14ac:dyDescent="0.25">
      <c r="A6" s="27" t="s">
        <v>21</v>
      </c>
      <c r="B6" s="28" t="s">
        <v>22</v>
      </c>
      <c r="C6" s="29">
        <v>41605</v>
      </c>
      <c r="D6" s="29">
        <v>41613</v>
      </c>
      <c r="E6" s="30" t="s">
        <v>23</v>
      </c>
      <c r="F6" s="39">
        <f t="shared" si="0"/>
        <v>20000</v>
      </c>
      <c r="G6" s="38">
        <f t="shared" si="1"/>
        <v>8</v>
      </c>
    </row>
    <row r="7" spans="1:7" x14ac:dyDescent="0.25">
      <c r="A7" s="27" t="s">
        <v>19</v>
      </c>
      <c r="B7" s="28" t="s">
        <v>20</v>
      </c>
      <c r="C7" s="29">
        <v>41913</v>
      </c>
      <c r="D7" s="29">
        <v>41922</v>
      </c>
      <c r="E7" s="30" t="s">
        <v>18</v>
      </c>
      <c r="F7" s="39">
        <f t="shared" si="0"/>
        <v>28125</v>
      </c>
      <c r="G7" s="38">
        <f t="shared" si="1"/>
        <v>9</v>
      </c>
    </row>
    <row r="8" spans="1:7" x14ac:dyDescent="0.25">
      <c r="A8" s="27" t="s">
        <v>59</v>
      </c>
      <c r="B8" s="28" t="s">
        <v>60</v>
      </c>
      <c r="C8" s="29">
        <v>41640</v>
      </c>
      <c r="D8" s="29">
        <v>41791</v>
      </c>
      <c r="E8" s="30" t="s">
        <v>18</v>
      </c>
      <c r="F8" s="39">
        <f t="shared" si="0"/>
        <v>471875</v>
      </c>
      <c r="G8" s="38">
        <f t="shared" si="1"/>
        <v>151</v>
      </c>
    </row>
    <row r="9" spans="1:7" x14ac:dyDescent="0.25">
      <c r="A9" s="33"/>
      <c r="B9" s="33"/>
      <c r="C9" s="33"/>
      <c r="D9" s="33"/>
      <c r="E9" s="33"/>
      <c r="F9" s="33"/>
    </row>
    <row r="10" spans="1:7" x14ac:dyDescent="0.25">
      <c r="A10" s="34"/>
      <c r="B10" s="34"/>
      <c r="C10" s="31" t="s">
        <v>30</v>
      </c>
      <c r="D10" s="32">
        <v>2500</v>
      </c>
      <c r="E10" s="34"/>
      <c r="F10" s="34"/>
    </row>
    <row r="11" spans="1:7" x14ac:dyDescent="0.25">
      <c r="A11" s="34"/>
      <c r="B11" s="34"/>
      <c r="C11" s="31" t="s">
        <v>31</v>
      </c>
      <c r="D11" s="35">
        <v>0.25</v>
      </c>
      <c r="E11" s="34"/>
      <c r="F11" s="34"/>
    </row>
  </sheetData>
  <sortState ref="A2:G8">
    <sortCondition ref="F2:F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9" sqref="H9"/>
    </sheetView>
  </sheetViews>
  <sheetFormatPr defaultRowHeight="15.75" x14ac:dyDescent="0.25"/>
  <cols>
    <col min="1" max="1" width="11.42578125" style="15" bestFit="1" customWidth="1"/>
    <col min="2" max="2" width="10" style="15" bestFit="1" customWidth="1"/>
    <col min="3" max="3" width="9.28515625" style="15" bestFit="1" customWidth="1"/>
    <col min="4" max="4" width="10.85546875" style="15" bestFit="1" customWidth="1"/>
    <col min="5" max="5" width="4.5703125" style="15" customWidth="1"/>
    <col min="6" max="7" width="4.42578125" style="15" bestFit="1" customWidth="1"/>
    <col min="8" max="8" width="9.5703125" style="15" bestFit="1" customWidth="1"/>
    <col min="9" max="9" width="6.28515625" style="15" bestFit="1" customWidth="1"/>
    <col min="10" max="16384" width="9.140625" style="15"/>
  </cols>
  <sheetData>
    <row r="1" spans="1:9" x14ac:dyDescent="0.25">
      <c r="A1" s="42" t="s">
        <v>62</v>
      </c>
      <c r="B1" s="42" t="s">
        <v>63</v>
      </c>
      <c r="C1" s="42" t="s">
        <v>64</v>
      </c>
      <c r="D1" s="42" t="s">
        <v>65</v>
      </c>
      <c r="E1" s="14"/>
      <c r="F1" s="48"/>
      <c r="G1" s="48"/>
      <c r="H1" s="48"/>
      <c r="I1" s="48"/>
    </row>
    <row r="2" spans="1:9" x14ac:dyDescent="0.25">
      <c r="A2" s="43" t="s">
        <v>35</v>
      </c>
      <c r="B2" s="40">
        <v>84</v>
      </c>
      <c r="C2" s="41">
        <f t="shared" ref="C2:C17" si="0">B2/$I$8</f>
        <v>0.64615384615384619</v>
      </c>
      <c r="D2" s="40" t="str">
        <f t="shared" ref="D2:D17" si="1">VLOOKUP(B2,$F$2:$H$6,3)</f>
        <v>elégséges</v>
      </c>
      <c r="E2" s="14"/>
      <c r="F2" s="44">
        <v>0</v>
      </c>
      <c r="G2" s="44">
        <f>$I$8*I2</f>
        <v>65</v>
      </c>
      <c r="H2" s="40" t="s">
        <v>34</v>
      </c>
      <c r="I2" s="45">
        <v>0.5</v>
      </c>
    </row>
    <row r="3" spans="1:9" x14ac:dyDescent="0.25">
      <c r="A3" s="43" t="s">
        <v>33</v>
      </c>
      <c r="B3" s="40">
        <v>85</v>
      </c>
      <c r="C3" s="41">
        <f t="shared" si="0"/>
        <v>0.65384615384615385</v>
      </c>
      <c r="D3" s="40" t="str">
        <f t="shared" si="1"/>
        <v>elégséges</v>
      </c>
      <c r="E3" s="14"/>
      <c r="F3" s="44">
        <f>G2+1</f>
        <v>66</v>
      </c>
      <c r="G3" s="44">
        <f t="shared" ref="G3:G6" si="2">$I$8*I3</f>
        <v>84.5</v>
      </c>
      <c r="H3" s="40" t="s">
        <v>36</v>
      </c>
      <c r="I3" s="45">
        <v>0.65</v>
      </c>
    </row>
    <row r="4" spans="1:9" x14ac:dyDescent="0.25">
      <c r="A4" s="43" t="s">
        <v>52</v>
      </c>
      <c r="B4" s="40">
        <v>86</v>
      </c>
      <c r="C4" s="41">
        <f t="shared" si="0"/>
        <v>0.66153846153846152</v>
      </c>
      <c r="D4" s="40" t="str">
        <f t="shared" si="1"/>
        <v>közepes</v>
      </c>
      <c r="E4" s="14"/>
      <c r="F4" s="44">
        <f t="shared" ref="F4:F6" si="3">G3+1</f>
        <v>85.5</v>
      </c>
      <c r="G4" s="44">
        <f t="shared" si="2"/>
        <v>97.5</v>
      </c>
      <c r="H4" s="40" t="s">
        <v>38</v>
      </c>
      <c r="I4" s="45">
        <v>0.75</v>
      </c>
    </row>
    <row r="5" spans="1:9" x14ac:dyDescent="0.25">
      <c r="A5" s="43" t="s">
        <v>53</v>
      </c>
      <c r="B5" s="40">
        <v>86</v>
      </c>
      <c r="C5" s="41">
        <f t="shared" si="0"/>
        <v>0.66153846153846152</v>
      </c>
      <c r="D5" s="40" t="str">
        <f t="shared" si="1"/>
        <v>közepes</v>
      </c>
      <c r="E5" s="14"/>
      <c r="F5" s="44">
        <f t="shared" si="3"/>
        <v>98.5</v>
      </c>
      <c r="G5" s="44">
        <f t="shared" si="2"/>
        <v>117</v>
      </c>
      <c r="H5" s="40" t="s">
        <v>40</v>
      </c>
      <c r="I5" s="45">
        <v>0.9</v>
      </c>
    </row>
    <row r="6" spans="1:9" x14ac:dyDescent="0.25">
      <c r="A6" s="43" t="s">
        <v>51</v>
      </c>
      <c r="B6" s="40">
        <v>93</v>
      </c>
      <c r="C6" s="41">
        <f t="shared" si="0"/>
        <v>0.7153846153846154</v>
      </c>
      <c r="D6" s="40" t="str">
        <f t="shared" si="1"/>
        <v>közepes</v>
      </c>
      <c r="E6" s="14"/>
      <c r="F6" s="44">
        <f t="shared" si="3"/>
        <v>118</v>
      </c>
      <c r="G6" s="44">
        <f t="shared" si="2"/>
        <v>130</v>
      </c>
      <c r="H6" s="40" t="s">
        <v>42</v>
      </c>
      <c r="I6" s="45">
        <v>1</v>
      </c>
    </row>
    <row r="7" spans="1:9" x14ac:dyDescent="0.25">
      <c r="A7" s="43" t="s">
        <v>49</v>
      </c>
      <c r="B7" s="40">
        <v>101</v>
      </c>
      <c r="C7" s="41">
        <f t="shared" si="0"/>
        <v>0.77692307692307694</v>
      </c>
      <c r="D7" s="40" t="str">
        <f t="shared" si="1"/>
        <v>jó</v>
      </c>
      <c r="E7" s="14"/>
      <c r="F7" s="47"/>
      <c r="G7" s="47"/>
      <c r="H7" s="47"/>
      <c r="I7" s="47"/>
    </row>
    <row r="8" spans="1:9" x14ac:dyDescent="0.25">
      <c r="A8" s="43" t="s">
        <v>50</v>
      </c>
      <c r="B8" s="40">
        <v>101</v>
      </c>
      <c r="C8" s="41">
        <f t="shared" si="0"/>
        <v>0.77692307692307694</v>
      </c>
      <c r="D8" s="40" t="str">
        <f t="shared" si="1"/>
        <v>jó</v>
      </c>
      <c r="E8" s="14"/>
      <c r="F8" s="16"/>
      <c r="G8" s="46"/>
      <c r="H8" s="12" t="s">
        <v>32</v>
      </c>
      <c r="I8" s="12">
        <v>130</v>
      </c>
    </row>
    <row r="9" spans="1:9" x14ac:dyDescent="0.25">
      <c r="A9" s="43" t="s">
        <v>48</v>
      </c>
      <c r="B9" s="40">
        <v>102</v>
      </c>
      <c r="C9" s="41">
        <f t="shared" si="0"/>
        <v>0.7846153846153846</v>
      </c>
      <c r="D9" s="40" t="str">
        <f t="shared" si="1"/>
        <v>jó</v>
      </c>
      <c r="E9" s="14"/>
    </row>
    <row r="10" spans="1:9" x14ac:dyDescent="0.25">
      <c r="A10" s="43" t="s">
        <v>47</v>
      </c>
      <c r="B10" s="40">
        <v>103</v>
      </c>
      <c r="C10" s="41">
        <f t="shared" si="0"/>
        <v>0.79230769230769227</v>
      </c>
      <c r="D10" s="40" t="str">
        <f t="shared" si="1"/>
        <v>jó</v>
      </c>
      <c r="E10" s="14"/>
    </row>
    <row r="11" spans="1:9" x14ac:dyDescent="0.25">
      <c r="A11" s="43" t="s">
        <v>46</v>
      </c>
      <c r="B11" s="40">
        <v>113</v>
      </c>
      <c r="C11" s="41">
        <f t="shared" si="0"/>
        <v>0.86923076923076925</v>
      </c>
      <c r="D11" s="40" t="str">
        <f t="shared" si="1"/>
        <v>jó</v>
      </c>
      <c r="E11" s="14"/>
    </row>
    <row r="12" spans="1:9" x14ac:dyDescent="0.25">
      <c r="A12" s="43" t="s">
        <v>45</v>
      </c>
      <c r="B12" s="40">
        <v>115</v>
      </c>
      <c r="C12" s="41">
        <f t="shared" si="0"/>
        <v>0.88461538461538458</v>
      </c>
      <c r="D12" s="40" t="str">
        <f t="shared" si="1"/>
        <v>jó</v>
      </c>
      <c r="E12" s="14"/>
    </row>
    <row r="13" spans="1:9" x14ac:dyDescent="0.25">
      <c r="A13" s="43" t="s">
        <v>44</v>
      </c>
      <c r="B13" s="40">
        <v>117</v>
      </c>
      <c r="C13" s="41">
        <f t="shared" si="0"/>
        <v>0.9</v>
      </c>
      <c r="D13" s="40" t="str">
        <f t="shared" si="1"/>
        <v>jó</v>
      </c>
      <c r="E13" s="14"/>
    </row>
    <row r="14" spans="1:9" x14ac:dyDescent="0.25">
      <c r="A14" s="43" t="s">
        <v>43</v>
      </c>
      <c r="B14" s="40">
        <v>118</v>
      </c>
      <c r="C14" s="41">
        <f t="shared" si="0"/>
        <v>0.90769230769230769</v>
      </c>
      <c r="D14" s="40" t="str">
        <f t="shared" si="1"/>
        <v>jeles</v>
      </c>
      <c r="E14" s="14"/>
    </row>
    <row r="15" spans="1:9" x14ac:dyDescent="0.25">
      <c r="A15" s="43" t="s">
        <v>41</v>
      </c>
      <c r="B15" s="40">
        <v>119</v>
      </c>
      <c r="C15" s="41">
        <f t="shared" si="0"/>
        <v>0.91538461538461535</v>
      </c>
      <c r="D15" s="40" t="str">
        <f t="shared" si="1"/>
        <v>jeles</v>
      </c>
      <c r="E15" s="14"/>
    </row>
    <row r="16" spans="1:9" x14ac:dyDescent="0.25">
      <c r="A16" s="43" t="s">
        <v>39</v>
      </c>
      <c r="B16" s="40">
        <v>123</v>
      </c>
      <c r="C16" s="41">
        <f t="shared" si="0"/>
        <v>0.94615384615384612</v>
      </c>
      <c r="D16" s="40" t="str">
        <f t="shared" si="1"/>
        <v>jeles</v>
      </c>
      <c r="E16" s="14"/>
    </row>
    <row r="17" spans="1:5" x14ac:dyDescent="0.25">
      <c r="A17" s="43" t="s">
        <v>37</v>
      </c>
      <c r="B17" s="40">
        <v>124</v>
      </c>
      <c r="C17" s="41">
        <f t="shared" si="0"/>
        <v>0.9538461538461539</v>
      </c>
      <c r="D17" s="40" t="str">
        <f t="shared" si="1"/>
        <v>jeles</v>
      </c>
      <c r="E17" s="14"/>
    </row>
  </sheetData>
  <sortState ref="A2:D17">
    <sortCondition ref="B2:B17"/>
  </sortState>
  <mergeCells count="1">
    <mergeCell ref="F1:I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Munkalapok</vt:lpstr>
      </vt:variant>
      <vt:variant>
        <vt:i4>3</vt:i4>
      </vt:variant>
      <vt:variant>
        <vt:lpstr>Diagramok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1.</vt:lpstr>
      <vt:lpstr>2.</vt:lpstr>
      <vt:lpstr>3.</vt:lpstr>
      <vt:lpstr>D1</vt:lpstr>
      <vt:lpstr>D2</vt:lpstr>
      <vt:lpstr>D3</vt:lpstr>
      <vt:lpstr>'1.'!Nyomtatási_terület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2017-02-19T09:45:17Z</dcterms:modified>
</cp:coreProperties>
</file>